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nationaltrustsa.sharepoint.com/Properties  Events/Properties/Business Plans/FY26-27/"/>
    </mc:Choice>
  </mc:AlternateContent>
  <xr:revisionPtr revIDLastSave="522" documentId="8_{7AA99699-8835-4F33-8706-BF01A7ECF1B2}" xr6:coauthVersionLast="47" xr6:coauthVersionMax="47" xr10:uidLastSave="{C5402B7A-B9EF-4D8C-9D87-4742C695E6CA}"/>
  <bookViews>
    <workbookView xWindow="-28920" yWindow="-120" windowWidth="29040" windowHeight="15720" activeTab="1" xr2:uid="{2AFA6CB8-7D64-41C5-B8CC-F710ADE05C10}"/>
  </bookViews>
  <sheets>
    <sheet name="Special Project Planning" sheetId="1" r:id="rId1"/>
    <sheet name="List of Conservation Work" sheetId="5" r:id="rId2"/>
    <sheet name="Event Budget Template" sheetId="2" r:id="rId3"/>
    <sheet name="Z Ward Wine Fair Budget" sheetId="4" r:id="rId4"/>
    <sheet name="Operating Expense Budget" sheetId="3" r:id="rId5"/>
  </sheets>
  <definedNames>
    <definedName name="_xlnm._FilterDatabase" localSheetId="1" hidden="1">'List of Conservation Work'!$A$1:$C$1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4" l="1"/>
  <c r="B34" i="4"/>
  <c r="B33" i="4"/>
  <c r="D33" i="4" s="1"/>
  <c r="D41" i="4" s="1"/>
  <c r="D16" i="4"/>
  <c r="D15" i="4"/>
  <c r="D14" i="4"/>
  <c r="D13" i="4"/>
  <c r="D17" i="4" s="1"/>
  <c r="D21" i="4" s="1"/>
  <c r="D15" i="2"/>
  <c r="D43" i="4" l="1"/>
  <c r="E18" i="3" l="1"/>
  <c r="E21" i="3" l="1"/>
  <c r="E11" i="3"/>
  <c r="E8" i="3"/>
  <c r="E28" i="3" l="1"/>
  <c r="B34" i="2"/>
  <c r="D34" i="2" s="1"/>
  <c r="B33" i="2"/>
  <c r="D33" i="2" s="1"/>
  <c r="D41" i="2" s="1"/>
  <c r="D16" i="2"/>
  <c r="D14" i="2"/>
  <c r="D13" i="2"/>
  <c r="D21" i="2" l="1"/>
  <c r="D43" i="2" l="1"/>
</calcChain>
</file>

<file path=xl/sharedStrings.xml><?xml version="1.0" encoding="utf-8"?>
<sst xmlns="http://schemas.openxmlformats.org/spreadsheetml/2006/main" count="283" uniqueCount="170">
  <si>
    <t>Do you have quotes to set your budget?</t>
  </si>
  <si>
    <t>What will you earn from this project?</t>
  </si>
  <si>
    <t>Who is leading this project?</t>
  </si>
  <si>
    <t>eg "History Festival High Tea" or "National Library Grant - Significance Assessment" or "Fix external stairs to building"</t>
  </si>
  <si>
    <t>Eg Essential maintenance, increase public access, better safety, promotion of NTSA within the community</t>
  </si>
  <si>
    <t>eg $5000, $10,000</t>
  </si>
  <si>
    <t>Project/Event</t>
  </si>
  <si>
    <t>What does this project/event achieve?</t>
  </si>
  <si>
    <t>What is the budget for this project/event?</t>
  </si>
  <si>
    <t>eg "Grant Opens in March, works between June-July." Or "Date not yet set, but must occur before Christmas"</t>
  </si>
  <si>
    <t>eg "Tim Smith, Branch Chair" or "Linda Brown , Garden Volunteer"</t>
  </si>
  <si>
    <t>When would this project/event taking place?</t>
  </si>
  <si>
    <t>Ticket sales</t>
  </si>
  <si>
    <t xml:space="preserve">Members </t>
  </si>
  <si>
    <t xml:space="preserve">Non-members </t>
  </si>
  <si>
    <t>expected number of attendees</t>
  </si>
  <si>
    <t>Concession</t>
  </si>
  <si>
    <t xml:space="preserve">Complementary </t>
  </si>
  <si>
    <t xml:space="preserve">cost per person </t>
  </si>
  <si>
    <t>total</t>
  </si>
  <si>
    <t>Total ticket sales</t>
  </si>
  <si>
    <t>Grant</t>
  </si>
  <si>
    <t>Sponsorship</t>
  </si>
  <si>
    <t>Other</t>
  </si>
  <si>
    <t>TOTAL INCOME</t>
  </si>
  <si>
    <t>INCOME</t>
  </si>
  <si>
    <t>EXPENDITURE</t>
  </si>
  <si>
    <t>Venue Hire</t>
  </si>
  <si>
    <t>Catering - per head</t>
  </si>
  <si>
    <t>Drinks - per head</t>
  </si>
  <si>
    <t>Licences</t>
  </si>
  <si>
    <t>Equipment hire</t>
  </si>
  <si>
    <t>Furniture hire</t>
  </si>
  <si>
    <t>Décor</t>
  </si>
  <si>
    <t>Transaction costs</t>
  </si>
  <si>
    <t>Insurance (if not an activity stated in the insurance policy)</t>
  </si>
  <si>
    <t xml:space="preserve">Transport </t>
  </si>
  <si>
    <t xml:space="preserve">Promotion </t>
  </si>
  <si>
    <t xml:space="preserve">Notes </t>
  </si>
  <si>
    <t>Staff (ie performers, waiting staff)</t>
  </si>
  <si>
    <t xml:space="preserve">Security </t>
  </si>
  <si>
    <t>Comsumables (ie craft supplies, art materials)</t>
  </si>
  <si>
    <t xml:space="preserve">TOTAL EXPENSES </t>
  </si>
  <si>
    <t>Note - The list below is intended as a prompt.  
Only provide costs for items that are relevant to your event.</t>
  </si>
  <si>
    <t>Note: Select the ticket pricing options and other income sources relevant to your event.</t>
  </si>
  <si>
    <t>Site/Branch</t>
  </si>
  <si>
    <t>Event Title</t>
  </si>
  <si>
    <t>Proposed date</t>
  </si>
  <si>
    <t>Proposed time</t>
  </si>
  <si>
    <t>Event Co-ordinator</t>
  </si>
  <si>
    <t>NTSA Event Planner</t>
  </si>
  <si>
    <t>Standard Operating Expenses</t>
  </si>
  <si>
    <t>Audio visual</t>
  </si>
  <si>
    <t>Power</t>
  </si>
  <si>
    <t>Water</t>
  </si>
  <si>
    <t>Annual Cost</t>
  </si>
  <si>
    <t xml:space="preserve">Waste Management </t>
  </si>
  <si>
    <t>eg "Yes, one written from ABC Builders ($2500 ex GST) and one written from XYZ Builders ($2700 inc GST)"</t>
  </si>
  <si>
    <t>eg Capacity for 50 people at a ticket price of $50 each. Previous attendance suggests 40 people is reasonable. Approximately  $2,000</t>
  </si>
  <si>
    <t>NET INCOME (or loss)</t>
  </si>
  <si>
    <t>Insurance</t>
  </si>
  <si>
    <t>Telephone</t>
  </si>
  <si>
    <r>
      <t xml:space="preserve">Cleaning </t>
    </r>
    <r>
      <rPr>
        <sz val="10"/>
        <color theme="1"/>
        <rFont val="Aptos Narrow"/>
        <family val="2"/>
        <scheme val="minor"/>
      </rPr>
      <t xml:space="preserve">
</t>
    </r>
    <r>
      <rPr>
        <sz val="9"/>
        <color theme="1"/>
        <rFont val="Aptos Narrow"/>
        <family val="2"/>
        <scheme val="minor"/>
      </rPr>
      <t>(eg toilets, vaccuming public areas etc)</t>
    </r>
  </si>
  <si>
    <r>
      <t xml:space="preserve">Collection Management/Curatorial 
</t>
    </r>
    <r>
      <rPr>
        <sz val="9"/>
        <color theme="1"/>
        <rFont val="Aptos Narrow"/>
        <family val="2"/>
        <scheme val="minor"/>
      </rPr>
      <t>(Including museum cleaning, archival boxes, software for collection management, tissue paper, other)</t>
    </r>
  </si>
  <si>
    <r>
      <t xml:space="preserve">Fire Prevention 
</t>
    </r>
    <r>
      <rPr>
        <sz val="9"/>
        <color theme="1"/>
        <rFont val="Aptos Narrow"/>
        <family val="2"/>
        <scheme val="minor"/>
      </rPr>
      <t>(eg fire extinguisher servicing, bushfire prevention)</t>
    </r>
  </si>
  <si>
    <r>
      <t xml:space="preserve">Gardening 
</t>
    </r>
    <r>
      <rPr>
        <sz val="9"/>
        <color theme="1"/>
        <rFont val="Aptos Narrow"/>
        <family val="2"/>
        <scheme val="minor"/>
      </rPr>
      <t>(eg lawn mowing, leaf removal, plant purchases, soil, fertiliser)</t>
    </r>
  </si>
  <si>
    <r>
      <t xml:space="preserve">ICT Expenses 
</t>
    </r>
    <r>
      <rPr>
        <sz val="9"/>
        <color theme="1"/>
        <rFont val="Aptos Narrow"/>
        <family val="2"/>
        <scheme val="minor"/>
      </rPr>
      <t>(eg computers, internet, software)</t>
    </r>
  </si>
  <si>
    <r>
      <t xml:space="preserve">Materials and Stationery 
</t>
    </r>
    <r>
      <rPr>
        <sz val="9"/>
        <color theme="1"/>
        <rFont val="Aptos Narrow"/>
        <family val="2"/>
        <scheme val="minor"/>
      </rPr>
      <t>(eg pens, pencils, paper, posters)</t>
    </r>
  </si>
  <si>
    <r>
      <t xml:space="preserve">Motor Vehicle Expenses 
</t>
    </r>
    <r>
      <rPr>
        <sz val="9"/>
        <color theme="1"/>
        <rFont val="Aptos Narrow"/>
        <family val="2"/>
        <scheme val="minor"/>
      </rPr>
      <t>(eg fuel, vehicle registration)</t>
    </r>
  </si>
  <si>
    <r>
      <t xml:space="preserve">Pest Control 
</t>
    </r>
    <r>
      <rPr>
        <sz val="9"/>
        <color theme="1"/>
        <rFont val="Aptos Narrow"/>
        <family val="2"/>
        <scheme val="minor"/>
      </rPr>
      <t>(prevention of termites, flying insects, rodents, possums)</t>
    </r>
  </si>
  <si>
    <r>
      <t xml:space="preserve">Planned Repairs &amp; Maintenance 
</t>
    </r>
    <r>
      <rPr>
        <sz val="9"/>
        <color theme="1"/>
        <rFont val="Aptos Narrow"/>
        <family val="2"/>
        <scheme val="minor"/>
      </rPr>
      <t>(such as gutter cleaning, flow testing, grease trap emptying, AC servicing)</t>
    </r>
  </si>
  <si>
    <r>
      <t xml:space="preserve">Security 
</t>
    </r>
    <r>
      <rPr>
        <sz val="9"/>
        <color theme="1"/>
        <rFont val="Aptos Narrow"/>
        <family val="2"/>
        <scheme val="minor"/>
      </rPr>
      <t>(eg alarms, locks, keys)</t>
    </r>
  </si>
  <si>
    <r>
      <t xml:space="preserve">Volunteer Management Expenses
</t>
    </r>
    <r>
      <rPr>
        <sz val="9"/>
        <color theme="1"/>
        <rFont val="Aptos Narrow"/>
        <family val="2"/>
        <scheme val="minor"/>
      </rPr>
      <t>(eg tea supplies, volunteer appreciation, reimbursements)</t>
    </r>
  </si>
  <si>
    <t>Total Annual Operating Costs</t>
  </si>
  <si>
    <r>
      <t xml:space="preserve">Stock purchasing 
</t>
    </r>
    <r>
      <rPr>
        <sz val="9"/>
        <color theme="1"/>
        <rFont val="Aptos Narrow"/>
        <family val="2"/>
        <scheme val="minor"/>
      </rPr>
      <t>(eg gift shop, food &amp; beverage for retail)</t>
    </r>
  </si>
  <si>
    <r>
      <t xml:space="preserve">Advertising &amp; Promotion
</t>
    </r>
    <r>
      <rPr>
        <sz val="9"/>
        <color theme="1"/>
        <rFont val="Aptos Narrow"/>
        <family val="2"/>
        <scheme val="minor"/>
      </rPr>
      <t>(eg facebook ads, local newspaper ads)</t>
    </r>
  </si>
  <si>
    <t>Fortnightly Cost 
(if applicable)</t>
  </si>
  <si>
    <t>Weekly cost
 (if applicable)</t>
  </si>
  <si>
    <t>Monthly Cost 
(if applicable)</t>
  </si>
  <si>
    <r>
      <t xml:space="preserve">Reactive Repairs &amp; Maintenance 
</t>
    </r>
    <r>
      <rPr>
        <sz val="9"/>
        <color theme="1"/>
        <rFont val="Aptos Narrow"/>
        <family val="2"/>
        <scheme val="minor"/>
      </rPr>
      <t>(eg blockages, repairs to lights, emergency plumbing)</t>
    </r>
  </si>
  <si>
    <t>Would this project ideally occur this year, or is it something to work towards over the next few years?</t>
  </si>
  <si>
    <t>eg "There is an urgent safety need to fix the stairs, but we may have to do it in two parts due to grant funding." or "Can occur this year, subject to volunteer availability" or "can only occur after our annual bake sale"</t>
  </si>
  <si>
    <t>Use this spreadsheet to think through what you would like to achieve in the year ahead - including events, conservation activity, tours, exhibitions, working bees.</t>
  </si>
  <si>
    <t>Use this spreadsheet to set yourself realistic expecations and goals for running events.</t>
  </si>
  <si>
    <r>
      <rPr>
        <sz val="18"/>
        <color theme="1"/>
        <rFont val="Aptos Narrow"/>
        <family val="2"/>
        <scheme val="minor"/>
      </rPr>
      <t>Use this spreadsheet to establish what the base operating cost of your site is, and therefore what income needs to be generated by events, admissions, grants or fundraising.</t>
    </r>
    <r>
      <rPr>
        <sz val="11"/>
        <color theme="1"/>
        <rFont val="Aptos Narrow"/>
        <family val="2"/>
        <scheme val="minor"/>
      </rPr>
      <t xml:space="preserve">
Not all costs will apply to each site. Only enter those applicable to your site. 
Use the first three columns to work out an annual cost for items that occur more frequently than annual.
</t>
    </r>
  </si>
  <si>
    <t>Site/Branch:</t>
  </si>
  <si>
    <t>Wine Fair</t>
  </si>
  <si>
    <t>SALA</t>
  </si>
  <si>
    <t>Wedding Open Day?</t>
  </si>
  <si>
    <t>Haunted Horizons Tours</t>
  </si>
  <si>
    <t>Z Ward</t>
  </si>
  <si>
    <t>Taking items from 2011 Heritage Asset Survey to create a list of actionable works</t>
  </si>
  <si>
    <t>Felicity Wheeler</t>
  </si>
  <si>
    <t>Louise Stanford</t>
  </si>
  <si>
    <t>Private Group Tours</t>
  </si>
  <si>
    <t>History Tours</t>
  </si>
  <si>
    <t xml:space="preserve">Repair to windows </t>
  </si>
  <si>
    <r>
      <t xml:space="preserve">Public Events Expenses
</t>
    </r>
    <r>
      <rPr>
        <sz val="9"/>
        <color theme="1"/>
        <rFont val="Aptos Narrow"/>
        <family val="2"/>
        <scheme val="minor"/>
      </rPr>
      <t>(such as event registration, furniture hire, liquor licence)</t>
    </r>
  </si>
  <si>
    <t>This will allow us to set yearly priorities for works, and cost them out. It will achieve essential conservation to a much valued site.</t>
  </si>
  <si>
    <t>The Asset Survey exists already.</t>
  </si>
  <si>
    <t>Most nights of the week</t>
  </si>
  <si>
    <t>ongoing</t>
  </si>
  <si>
    <t>Increased visitation to the site</t>
  </si>
  <si>
    <t>-</t>
  </si>
  <si>
    <t>Garden working bees</t>
  </si>
  <si>
    <t>11am - 4pm</t>
  </si>
  <si>
    <t>11 - 12 July 2026</t>
  </si>
  <si>
    <t>Vendor Fees</t>
  </si>
  <si>
    <t>City of Burnside Event</t>
  </si>
  <si>
    <t>Liquor Licence - must pay because of capacity</t>
  </si>
  <si>
    <t>1 x event casual</t>
  </si>
  <si>
    <t>Weslo security, 2 x people per day</t>
  </si>
  <si>
    <t xml:space="preserve">N/A - Food trucks bumping in </t>
  </si>
  <si>
    <t>Heaters, a-frame</t>
  </si>
  <si>
    <t>Extra cleaning pre &amp; post event</t>
  </si>
  <si>
    <t>$24,660. 
Ticket price at $40 and $30, anticipating 600 people based on last year selling out with 500 people. Also increased vendor fees.</t>
  </si>
  <si>
    <t>Annual Event</t>
  </si>
  <si>
    <t>Increased visitation to Z Ward</t>
  </si>
  <si>
    <t>Yes - using same vendors as last year, all quotes in Events-2026-Wine Fair.</t>
  </si>
  <si>
    <t>Budget saved in Events-2026-SALA. Includes marketing, post event clean and merchant fee. Artists pay for all materials.</t>
  </si>
  <si>
    <t>August 2026, Saturday's only.</t>
  </si>
  <si>
    <t>$4360
Adults: $25
Concession &amp; Member: $18
Max attendance 150, based on visitation numbers last year. 
NTSA receive 10% commission of any works sold.</t>
  </si>
  <si>
    <t>Windows</t>
  </si>
  <si>
    <t>Paint</t>
  </si>
  <si>
    <t>Termite damage</t>
  </si>
  <si>
    <t>Broken downpipes</t>
  </si>
  <si>
    <t>Ground floor, south of west corridor</t>
  </si>
  <si>
    <t xml:space="preserve">External Walls (fence) </t>
  </si>
  <si>
    <t xml:space="preserve">Windows </t>
  </si>
  <si>
    <t>deterioration of cream brick dressings and north end of bay for gate</t>
  </si>
  <si>
    <t xml:space="preserve">Flaking paint - </t>
  </si>
  <si>
    <t>ceiling</t>
  </si>
  <si>
    <t>walls &amp; below windows</t>
  </si>
  <si>
    <t xml:space="preserve">Flaking paint </t>
  </si>
  <si>
    <t>crack above keystone, west gates</t>
  </si>
  <si>
    <t>deteriorated mortar joints, external face of west wall south gate</t>
  </si>
  <si>
    <t>deteriorated cream brick behind render to west wall south of gate</t>
  </si>
  <si>
    <t>crack to plinth southwest corner</t>
  </si>
  <si>
    <t>cracking at north end of exterior west wall</t>
  </si>
  <si>
    <t>deteriorated pointing to exterior of south wall</t>
  </si>
  <si>
    <t>deterioration of brickcourse at exterior of south wall at east end</t>
  </si>
  <si>
    <t>deteriorated mortar joints, exterior of east wall</t>
  </si>
  <si>
    <t>horizontal crack to pier at northeast corner</t>
  </si>
  <si>
    <t>area of missing pointing and rendered cream brick courses to west end of north wall</t>
  </si>
  <si>
    <t>deterioration of pointing to internal face of west wall within moat</t>
  </si>
  <si>
    <t>horizontal crack and deteriorated pointing to inside face of west wall south of gate</t>
  </si>
  <si>
    <t>horizontal crack with rusted hoop iron visible within joint</t>
  </si>
  <si>
    <t>deterioration of stone an dpointing to lower portion of inside of east wall</t>
  </si>
  <si>
    <t>Area</t>
  </si>
  <si>
    <t>Issue</t>
  </si>
  <si>
    <t>Gutters</t>
  </si>
  <si>
    <t>Rusted</t>
  </si>
  <si>
    <t>Blocked by debris</t>
  </si>
  <si>
    <t>Chimney</t>
  </si>
  <si>
    <t xml:space="preserve">Some rust to cast iron sashes due to fa ilure of paint system and leaking glazing putty. </t>
  </si>
  <si>
    <t xml:space="preserve">Extensive broken glass to windows both forming
large holes and radiating cracks caused by vandalism. </t>
  </si>
  <si>
    <t>Paving</t>
  </si>
  <si>
    <t>Large areas of scouring with water pooling against base of walls during rain due to leaking gutters, particularly to east elevation and on north side of the gable to the west elevation. Clumps of self-sown palms growing at the base of the east elevation of the two storey section north of the of the single storey section, contributing to failure of the gutters and possibly the cracking in the adjacent walls. Other trees and shrubs also growing in close proximity to the base of the walls.</t>
  </si>
  <si>
    <t>Building walls</t>
  </si>
  <si>
    <t>Various internal areas display falling dampness with large areas of flaking paint typically concentrated below window sills. An obvious relationship exists between significant areas of dampness and the leaking gutters, such as the first floor cells to the east elevation.</t>
  </si>
  <si>
    <t>Large areas of cracked
and flaking paint to single storey section particularly to upper part of south chimney breast due to roof leak.</t>
  </si>
  <si>
    <t>Large sheets of paint flaking from walls of room at first
floor level south of single storey section on east side presumably also associated With leaking eaves gutter at this point.</t>
  </si>
  <si>
    <t>Termite damage to skirting to room south of west corridor to ground floor level.</t>
  </si>
  <si>
    <t>Document Cited In</t>
  </si>
  <si>
    <t>2011 Heritage Asset Survey</t>
  </si>
  <si>
    <t>Considerable deterioration to brickwork of shafts particularly to cream brick courses primarily concentrated on courses below moulded sections. Deterioration also noted to projectlng moulded brick stringcourse towards upper sections to shaft. Large hole In south side of northeast chimney to two storey section possibly caused by missing extruded air vent and open joints to upper part particularly above stringcourse level. Large section of brickwork missing to top of chimney at north end of single storey section. Significant crack through corner to top of northwest chimney visible on south side. Widespread biological growth to upper sections of chimneys and projecting bases, primarily on south sides.</t>
  </si>
  <si>
    <t>Considerable deterioration of diaper polychromatic brickwork at east end of north elevation possibly due to Internal wet areas corresponding with this location.</t>
  </si>
  <si>
    <t>Stormwater discharges onto wan faces from
leaking gutters at various points during rain including to the east elevation of the two storey section either side of the single storey section, to the north elevatlon of the single storey section and to the west elevation north of the central gable</t>
  </si>
  <si>
    <t xml:space="preserve">Wear to west door threshold caused t hrough history of use together with broken edge to landing and slate riser below. Bitumen surface generally broken up and largely absent to east elevation. </t>
  </si>
  <si>
    <t>Timberwork generally in poor condition due to failure of paint system together with splits and raised grain with areas of rot particularly to ends of sills. North sash to east elevation of single storey section smashed by vandals and currently covered with plywood.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</si>
</sst>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_-&quot;$&quot;* #,##0_-;\-&quot;$&quot;* #,##0_-;_-&quot;$&quot;* &quot;-&quot;??_-;_-@_-"/>
  </numFmts>
  <fonts count="10" x14ac:knownFonts="1">
    <font>
      <sz val="11"/>
      <color theme="1"/>
      <name val="Aptos Narrow"/>
      <family val="2"/>
      <scheme val="minor"/>
    </font>
    <font>
      <b/>
      <sz val="11"/>
      <color theme="1"/>
      <name val="Aptos Narrow"/>
      <family val="2"/>
      <scheme val="minor"/>
    </font>
    <font>
      <i/>
      <sz val="11"/>
      <color theme="1"/>
      <name val="Aptos Narrow"/>
      <family val="2"/>
      <scheme val="minor"/>
    </font>
    <font>
      <b/>
      <sz val="14"/>
      <color theme="1"/>
      <name val="Aptos Narrow"/>
      <family val="2"/>
      <scheme val="minor"/>
    </font>
    <font>
      <sz val="10"/>
      <color theme="1"/>
      <name val="Aptos Narrow"/>
      <family val="2"/>
      <scheme val="minor"/>
    </font>
    <font>
      <sz val="9"/>
      <color theme="1"/>
      <name val="Aptos Narrow"/>
      <family val="2"/>
      <scheme val="minor"/>
    </font>
    <font>
      <sz val="18"/>
      <color theme="1"/>
      <name val="Aptos Narrow"/>
      <family val="2"/>
      <scheme val="minor"/>
    </font>
    <font>
      <b/>
      <sz val="18"/>
      <color theme="1"/>
      <name val="Aptos Narrow"/>
      <family val="2"/>
      <scheme val="minor"/>
    </font>
    <font>
      <sz val="11"/>
      <color theme="1"/>
      <name val="Aptos Narrow"/>
      <family val="2"/>
      <scheme val="minor"/>
    </font>
    <font>
      <sz val="8"/>
      <name val="Aptos Narrow"/>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44" fontId="8" fillId="0" borderId="0" applyFont="0" applyFill="0" applyBorder="0" applyAlignment="0" applyProtection="0"/>
  </cellStyleXfs>
  <cellXfs count="45">
    <xf numFmtId="0" fontId="0" fillId="0" borderId="0" xfId="0"/>
    <xf numFmtId="0" fontId="2" fillId="0" borderId="0" xfId="0" applyFont="1" applyAlignment="1">
      <alignment wrapText="1"/>
    </xf>
    <xf numFmtId="0" fontId="1" fillId="0" borderId="0" xfId="0" applyFont="1" applyAlignment="1">
      <alignment wrapText="1"/>
    </xf>
    <xf numFmtId="0" fontId="0" fillId="0" borderId="0" xfId="0" applyAlignment="1">
      <alignment wrapText="1"/>
    </xf>
    <xf numFmtId="44" fontId="0" fillId="0" borderId="0" xfId="0" applyNumberFormat="1" applyAlignment="1">
      <alignment wrapText="1"/>
    </xf>
    <xf numFmtId="0" fontId="0" fillId="0" borderId="1" xfId="0" applyBorder="1" applyAlignment="1">
      <alignment wrapText="1"/>
    </xf>
    <xf numFmtId="44" fontId="0" fillId="0" borderId="1" xfId="0" applyNumberFormat="1" applyBorder="1" applyAlignment="1">
      <alignment wrapText="1"/>
    </xf>
    <xf numFmtId="0" fontId="1" fillId="0" borderId="2" xfId="0" applyFont="1" applyBorder="1" applyAlignment="1">
      <alignment wrapText="1"/>
    </xf>
    <xf numFmtId="0" fontId="0" fillId="0" borderId="3" xfId="0" applyBorder="1" applyAlignment="1">
      <alignment wrapText="1"/>
    </xf>
    <xf numFmtId="44" fontId="0" fillId="0" borderId="3" xfId="0" applyNumberFormat="1" applyBorder="1" applyAlignment="1">
      <alignment wrapText="1"/>
    </xf>
    <xf numFmtId="0" fontId="0" fillId="0" borderId="4" xfId="0" applyBorder="1"/>
    <xf numFmtId="0" fontId="0" fillId="0" borderId="5" xfId="0" applyBorder="1" applyAlignment="1">
      <alignment vertical="top" wrapText="1"/>
    </xf>
    <xf numFmtId="0" fontId="0" fillId="0" borderId="6" xfId="0" applyBorder="1"/>
    <xf numFmtId="0" fontId="0" fillId="0" borderId="5" xfId="0" applyBorder="1" applyAlignment="1">
      <alignment wrapText="1"/>
    </xf>
    <xf numFmtId="0" fontId="0" fillId="0" borderId="7" xfId="0" applyBorder="1" applyAlignment="1">
      <alignment wrapText="1"/>
    </xf>
    <xf numFmtId="0" fontId="0" fillId="0" borderId="8" xfId="0" applyBorder="1" applyAlignment="1">
      <alignment wrapText="1"/>
    </xf>
    <xf numFmtId="44" fontId="0" fillId="0" borderId="8" xfId="0" applyNumberFormat="1" applyBorder="1" applyAlignment="1">
      <alignment wrapText="1"/>
    </xf>
    <xf numFmtId="0" fontId="0" fillId="0" borderId="9" xfId="0" applyBorder="1"/>
    <xf numFmtId="0" fontId="0" fillId="0" borderId="10" xfId="0" applyBorder="1"/>
    <xf numFmtId="44" fontId="0" fillId="0" borderId="0" xfId="0" applyNumberFormat="1"/>
    <xf numFmtId="0" fontId="0" fillId="0" borderId="11" xfId="0" applyBorder="1"/>
    <xf numFmtId="0" fontId="0" fillId="0" borderId="12" xfId="0" applyBorder="1" applyAlignment="1">
      <alignment wrapText="1"/>
    </xf>
    <xf numFmtId="0" fontId="0" fillId="0" borderId="13" xfId="0" applyBorder="1" applyAlignment="1">
      <alignment wrapText="1"/>
    </xf>
    <xf numFmtId="44" fontId="0" fillId="0" borderId="13" xfId="0" applyNumberFormat="1" applyBorder="1" applyAlignment="1">
      <alignment wrapText="1"/>
    </xf>
    <xf numFmtId="0" fontId="0" fillId="0" borderId="14" xfId="0" applyBorder="1"/>
    <xf numFmtId="0" fontId="3" fillId="0" borderId="0" xfId="0" applyFont="1" applyAlignment="1">
      <alignment wrapText="1"/>
    </xf>
    <xf numFmtId="0" fontId="1" fillId="0" borderId="15" xfId="0" applyFont="1" applyBorder="1" applyAlignment="1">
      <alignment wrapText="1"/>
    </xf>
    <xf numFmtId="0" fontId="1" fillId="0" borderId="5" xfId="0" applyFont="1" applyBorder="1" applyAlignment="1">
      <alignment wrapText="1"/>
    </xf>
    <xf numFmtId="0" fontId="1" fillId="0" borderId="7" xfId="0" applyFont="1" applyBorder="1" applyAlignment="1">
      <alignment wrapText="1"/>
    </xf>
    <xf numFmtId="0" fontId="1" fillId="0" borderId="0" xfId="0" applyFont="1"/>
    <xf numFmtId="0" fontId="1" fillId="0" borderId="0" xfId="0" applyFont="1" applyAlignment="1">
      <alignment horizontal="center" wrapText="1"/>
    </xf>
    <xf numFmtId="0" fontId="7" fillId="0" borderId="0" xfId="0" applyFont="1"/>
    <xf numFmtId="164" fontId="0" fillId="0" borderId="0" xfId="1" applyNumberFormat="1" applyFont="1"/>
    <xf numFmtId="44" fontId="0" fillId="0" borderId="0" xfId="1" applyFont="1"/>
    <xf numFmtId="0" fontId="0" fillId="0" borderId="6" xfId="0" applyBorder="1" applyAlignment="1">
      <alignment wrapText="1"/>
    </xf>
    <xf numFmtId="17" fontId="0" fillId="0" borderId="0" xfId="0" applyNumberFormat="1"/>
    <xf numFmtId="6" fontId="0" fillId="0" borderId="0" xfId="0" applyNumberFormat="1"/>
    <xf numFmtId="0" fontId="0" fillId="0" borderId="16" xfId="0" applyBorder="1" applyAlignment="1">
      <alignment wrapText="1"/>
    </xf>
    <xf numFmtId="0" fontId="0" fillId="0" borderId="17" xfId="0" applyBorder="1" applyAlignment="1">
      <alignment wrapText="1"/>
    </xf>
    <xf numFmtId="0" fontId="0" fillId="0" borderId="1" xfId="0" applyBorder="1" applyAlignment="1">
      <alignment wrapText="1"/>
    </xf>
    <xf numFmtId="0" fontId="0" fillId="0" borderId="6" xfId="0" applyBorder="1" applyAlignment="1">
      <alignment wrapText="1"/>
    </xf>
    <xf numFmtId="15" fontId="0" fillId="0" borderId="1" xfId="0" applyNumberFormat="1"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0" xfId="0"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66FDC-DC87-47C8-A131-EB45FED713BF}">
  <dimension ref="A1:H16"/>
  <sheetViews>
    <sheetView workbookViewId="0">
      <pane ySplit="4" topLeftCell="A8" activePane="bottomLeft" state="frozen"/>
      <selection pane="bottomLeft" activeCell="G15" sqref="G15"/>
    </sheetView>
  </sheetViews>
  <sheetFormatPr defaultRowHeight="15" x14ac:dyDescent="0.25"/>
  <cols>
    <col min="1" max="1" width="23.85546875" customWidth="1"/>
    <col min="2" max="2" width="26.28515625" customWidth="1"/>
    <col min="3" max="3" width="32.85546875" customWidth="1"/>
    <col min="4" max="4" width="25.42578125" customWidth="1"/>
    <col min="5" max="5" width="39.5703125" bestFit="1" customWidth="1"/>
    <col min="6" max="6" width="34.7109375" bestFit="1" customWidth="1"/>
    <col min="7" max="7" width="26.42578125" bestFit="1" customWidth="1"/>
    <col min="8" max="8" width="30.85546875" customWidth="1"/>
  </cols>
  <sheetData>
    <row r="1" spans="1:8" ht="24" x14ac:dyDescent="0.4">
      <c r="A1" s="31" t="s">
        <v>82</v>
      </c>
    </row>
    <row r="3" spans="1:8" s="2" customFormat="1" ht="60" x14ac:dyDescent="0.25">
      <c r="A3" s="2" t="s">
        <v>6</v>
      </c>
      <c r="B3" s="2" t="s">
        <v>11</v>
      </c>
      <c r="C3" s="2" t="s">
        <v>80</v>
      </c>
      <c r="D3" s="2" t="s">
        <v>7</v>
      </c>
      <c r="E3" s="2" t="s">
        <v>8</v>
      </c>
      <c r="F3" s="2" t="s">
        <v>0</v>
      </c>
      <c r="G3" s="2" t="s">
        <v>1</v>
      </c>
      <c r="H3" s="2" t="s">
        <v>2</v>
      </c>
    </row>
    <row r="4" spans="1:8" ht="90" x14ac:dyDescent="0.25">
      <c r="A4" s="1" t="s">
        <v>3</v>
      </c>
      <c r="B4" s="1" t="s">
        <v>9</v>
      </c>
      <c r="C4" s="1" t="s">
        <v>81</v>
      </c>
      <c r="D4" s="1" t="s">
        <v>4</v>
      </c>
      <c r="E4" s="1" t="s">
        <v>5</v>
      </c>
      <c r="F4" s="1" t="s">
        <v>57</v>
      </c>
      <c r="G4" s="1" t="s">
        <v>58</v>
      </c>
      <c r="H4" s="1" t="s">
        <v>10</v>
      </c>
    </row>
    <row r="6" spans="1:8" ht="105" x14ac:dyDescent="0.25">
      <c r="A6" t="s">
        <v>86</v>
      </c>
      <c r="B6" s="35">
        <v>46174</v>
      </c>
      <c r="C6" t="s">
        <v>116</v>
      </c>
      <c r="D6" s="3" t="s">
        <v>117</v>
      </c>
      <c r="E6" s="36">
        <v>5340</v>
      </c>
      <c r="F6" s="3" t="s">
        <v>118</v>
      </c>
      <c r="G6" s="3" t="s">
        <v>115</v>
      </c>
      <c r="H6" t="s">
        <v>93</v>
      </c>
    </row>
    <row r="7" spans="1:8" ht="180" x14ac:dyDescent="0.25">
      <c r="A7" t="s">
        <v>87</v>
      </c>
      <c r="B7" s="35" t="s">
        <v>120</v>
      </c>
      <c r="C7" t="s">
        <v>116</v>
      </c>
      <c r="D7" s="3" t="s">
        <v>117</v>
      </c>
      <c r="E7" s="32">
        <v>665</v>
      </c>
      <c r="F7" s="3" t="s">
        <v>119</v>
      </c>
      <c r="G7" s="3" t="s">
        <v>121</v>
      </c>
      <c r="H7" t="s">
        <v>93</v>
      </c>
    </row>
    <row r="8" spans="1:8" x14ac:dyDescent="0.25">
      <c r="A8" t="s">
        <v>88</v>
      </c>
      <c r="B8" s="35">
        <v>46266</v>
      </c>
      <c r="H8" t="s">
        <v>93</v>
      </c>
    </row>
    <row r="9" spans="1:8" ht="30" x14ac:dyDescent="0.25">
      <c r="A9" t="s">
        <v>89</v>
      </c>
      <c r="B9" t="s">
        <v>100</v>
      </c>
      <c r="C9" t="s">
        <v>101</v>
      </c>
      <c r="D9" s="3" t="s">
        <v>102</v>
      </c>
      <c r="E9" t="s">
        <v>103</v>
      </c>
      <c r="F9" t="s">
        <v>103</v>
      </c>
      <c r="G9" s="33">
        <v>53000</v>
      </c>
      <c r="H9" t="s">
        <v>93</v>
      </c>
    </row>
    <row r="10" spans="1:8" ht="90" x14ac:dyDescent="0.25">
      <c r="A10" s="3" t="s">
        <v>91</v>
      </c>
      <c r="D10" s="3" t="s">
        <v>98</v>
      </c>
      <c r="E10" t="s">
        <v>99</v>
      </c>
      <c r="H10" t="s">
        <v>92</v>
      </c>
    </row>
    <row r="11" spans="1:8" x14ac:dyDescent="0.25">
      <c r="A11" s="3"/>
      <c r="D11" s="3"/>
    </row>
    <row r="12" spans="1:8" x14ac:dyDescent="0.25">
      <c r="A12" t="s">
        <v>27</v>
      </c>
      <c r="H12" t="s">
        <v>93</v>
      </c>
    </row>
    <row r="13" spans="1:8" x14ac:dyDescent="0.25">
      <c r="A13" t="s">
        <v>94</v>
      </c>
      <c r="H13" t="s">
        <v>93</v>
      </c>
    </row>
    <row r="14" spans="1:8" x14ac:dyDescent="0.25">
      <c r="A14" t="s">
        <v>95</v>
      </c>
      <c r="H14" t="s">
        <v>92</v>
      </c>
    </row>
    <row r="15" spans="1:8" x14ac:dyDescent="0.25">
      <c r="A15" t="s">
        <v>96</v>
      </c>
      <c r="H15" t="s">
        <v>92</v>
      </c>
    </row>
    <row r="16" spans="1:8" x14ac:dyDescent="0.25">
      <c r="A16" t="s">
        <v>104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CACE0-766A-4AB2-A550-622509D3A1CD}">
  <dimension ref="A1:C34"/>
  <sheetViews>
    <sheetView tabSelected="1" workbookViewId="0">
      <selection activeCell="C35" sqref="C35"/>
    </sheetView>
  </sheetViews>
  <sheetFormatPr defaultRowHeight="15" x14ac:dyDescent="0.25"/>
  <cols>
    <col min="1" max="1" width="20.7109375" bestFit="1" customWidth="1"/>
    <col min="2" max="2" width="55.5703125" style="3" customWidth="1"/>
    <col min="3" max="3" width="24.28515625" bestFit="1" customWidth="1"/>
  </cols>
  <sheetData>
    <row r="1" spans="1:3" x14ac:dyDescent="0.25">
      <c r="A1" s="29" t="s">
        <v>148</v>
      </c>
      <c r="B1" s="2" t="s">
        <v>149</v>
      </c>
      <c r="C1" s="29" t="s">
        <v>163</v>
      </c>
    </row>
    <row r="2" spans="1:3" ht="90" x14ac:dyDescent="0.25">
      <c r="A2" t="s">
        <v>158</v>
      </c>
      <c r="B2" s="3" t="s">
        <v>167</v>
      </c>
      <c r="C2" t="s">
        <v>164</v>
      </c>
    </row>
    <row r="3" spans="1:3" ht="45" x14ac:dyDescent="0.25">
      <c r="A3" t="s">
        <v>158</v>
      </c>
      <c r="B3" s="3" t="s">
        <v>166</v>
      </c>
      <c r="C3" t="s">
        <v>164</v>
      </c>
    </row>
    <row r="4" spans="1:3" ht="75" x14ac:dyDescent="0.25">
      <c r="A4" t="s">
        <v>158</v>
      </c>
      <c r="B4" s="3" t="s">
        <v>159</v>
      </c>
      <c r="C4" t="s">
        <v>164</v>
      </c>
    </row>
    <row r="5" spans="1:3" ht="45" x14ac:dyDescent="0.25">
      <c r="A5" t="s">
        <v>158</v>
      </c>
      <c r="B5" s="3" t="s">
        <v>160</v>
      </c>
      <c r="C5" t="s">
        <v>164</v>
      </c>
    </row>
    <row r="6" spans="1:3" ht="60" x14ac:dyDescent="0.25">
      <c r="A6" t="s">
        <v>158</v>
      </c>
      <c r="B6" s="3" t="s">
        <v>161</v>
      </c>
      <c r="C6" t="s">
        <v>164</v>
      </c>
    </row>
    <row r="7" spans="1:3" ht="195" x14ac:dyDescent="0.25">
      <c r="A7" t="s">
        <v>153</v>
      </c>
      <c r="B7" s="3" t="s">
        <v>165</v>
      </c>
      <c r="C7" t="s">
        <v>164</v>
      </c>
    </row>
    <row r="8" spans="1:3" ht="30" x14ac:dyDescent="0.25">
      <c r="A8" t="s">
        <v>127</v>
      </c>
      <c r="B8" s="3" t="s">
        <v>129</v>
      </c>
      <c r="C8" t="s">
        <v>164</v>
      </c>
    </row>
    <row r="9" spans="1:3" x14ac:dyDescent="0.25">
      <c r="A9" t="s">
        <v>127</v>
      </c>
      <c r="B9" s="3" t="s">
        <v>134</v>
      </c>
      <c r="C9" t="s">
        <v>164</v>
      </c>
    </row>
    <row r="10" spans="1:3" ht="30" x14ac:dyDescent="0.25">
      <c r="A10" t="s">
        <v>127</v>
      </c>
      <c r="B10" s="3" t="s">
        <v>135</v>
      </c>
      <c r="C10" t="s">
        <v>164</v>
      </c>
    </row>
    <row r="11" spans="1:3" ht="30" x14ac:dyDescent="0.25">
      <c r="A11" t="s">
        <v>127</v>
      </c>
      <c r="B11" s="3" t="s">
        <v>136</v>
      </c>
      <c r="C11" t="s">
        <v>164</v>
      </c>
    </row>
    <row r="12" spans="1:3" x14ac:dyDescent="0.25">
      <c r="A12" t="s">
        <v>127</v>
      </c>
      <c r="B12" s="3" t="s">
        <v>137</v>
      </c>
      <c r="C12" t="s">
        <v>164</v>
      </c>
    </row>
    <row r="13" spans="1:3" x14ac:dyDescent="0.25">
      <c r="A13" t="s">
        <v>127</v>
      </c>
      <c r="B13" s="3" t="s">
        <v>138</v>
      </c>
      <c r="C13" t="s">
        <v>164</v>
      </c>
    </row>
    <row r="14" spans="1:3" x14ac:dyDescent="0.25">
      <c r="A14" t="s">
        <v>127</v>
      </c>
      <c r="B14" s="3" t="s">
        <v>139</v>
      </c>
      <c r="C14" t="s">
        <v>164</v>
      </c>
    </row>
    <row r="15" spans="1:3" ht="30" x14ac:dyDescent="0.25">
      <c r="A15" t="s">
        <v>127</v>
      </c>
      <c r="B15" s="3" t="s">
        <v>140</v>
      </c>
      <c r="C15" t="s">
        <v>164</v>
      </c>
    </row>
    <row r="16" spans="1:3" x14ac:dyDescent="0.25">
      <c r="A16" t="s">
        <v>127</v>
      </c>
      <c r="B16" s="3" t="s">
        <v>141</v>
      </c>
      <c r="C16" t="s">
        <v>164</v>
      </c>
    </row>
    <row r="17" spans="1:3" x14ac:dyDescent="0.25">
      <c r="A17" t="s">
        <v>127</v>
      </c>
      <c r="B17" s="3" t="s">
        <v>142</v>
      </c>
      <c r="C17" t="s">
        <v>164</v>
      </c>
    </row>
    <row r="18" spans="1:3" ht="30" x14ac:dyDescent="0.25">
      <c r="A18" t="s">
        <v>127</v>
      </c>
      <c r="B18" s="3" t="s">
        <v>143</v>
      </c>
      <c r="C18" t="s">
        <v>164</v>
      </c>
    </row>
    <row r="19" spans="1:3" ht="30" x14ac:dyDescent="0.25">
      <c r="A19" t="s">
        <v>127</v>
      </c>
      <c r="B19" s="3" t="s">
        <v>144</v>
      </c>
      <c r="C19" t="s">
        <v>164</v>
      </c>
    </row>
    <row r="20" spans="1:3" ht="30" x14ac:dyDescent="0.25">
      <c r="A20" t="s">
        <v>127</v>
      </c>
      <c r="B20" s="3" t="s">
        <v>145</v>
      </c>
      <c r="C20" t="s">
        <v>164</v>
      </c>
    </row>
    <row r="21" spans="1:3" x14ac:dyDescent="0.25">
      <c r="A21" t="s">
        <v>127</v>
      </c>
      <c r="B21" s="3" t="s">
        <v>146</v>
      </c>
      <c r="C21" t="s">
        <v>164</v>
      </c>
    </row>
    <row r="22" spans="1:3" ht="30" x14ac:dyDescent="0.25">
      <c r="A22" t="s">
        <v>127</v>
      </c>
      <c r="B22" s="3" t="s">
        <v>147</v>
      </c>
      <c r="C22" t="s">
        <v>164</v>
      </c>
    </row>
    <row r="23" spans="1:3" x14ac:dyDescent="0.25">
      <c r="A23" t="s">
        <v>133</v>
      </c>
      <c r="B23" s="3" t="s">
        <v>132</v>
      </c>
      <c r="C23" t="s">
        <v>164</v>
      </c>
    </row>
    <row r="24" spans="1:3" x14ac:dyDescent="0.25">
      <c r="A24" t="s">
        <v>130</v>
      </c>
      <c r="B24" s="3" t="s">
        <v>131</v>
      </c>
      <c r="C24" t="s">
        <v>164</v>
      </c>
    </row>
    <row r="25" spans="1:3" x14ac:dyDescent="0.25">
      <c r="A25" t="s">
        <v>150</v>
      </c>
      <c r="B25" s="3" t="s">
        <v>151</v>
      </c>
      <c r="C25" t="s">
        <v>164</v>
      </c>
    </row>
    <row r="26" spans="1:3" ht="30" customHeight="1" x14ac:dyDescent="0.25">
      <c r="A26" t="s">
        <v>150</v>
      </c>
      <c r="B26" t="s">
        <v>125</v>
      </c>
      <c r="C26" t="s">
        <v>164</v>
      </c>
    </row>
    <row r="27" spans="1:3" x14ac:dyDescent="0.25">
      <c r="A27" t="s">
        <v>150</v>
      </c>
      <c r="B27" s="3" t="s">
        <v>152</v>
      </c>
      <c r="C27" t="s">
        <v>164</v>
      </c>
    </row>
    <row r="28" spans="1:3" x14ac:dyDescent="0.25">
      <c r="A28" t="s">
        <v>123</v>
      </c>
      <c r="B28" s="3" t="s">
        <v>126</v>
      </c>
      <c r="C28" t="s">
        <v>164</v>
      </c>
    </row>
    <row r="29" spans="1:3" ht="60" x14ac:dyDescent="0.25">
      <c r="A29" t="s">
        <v>156</v>
      </c>
      <c r="B29" s="3" t="s">
        <v>168</v>
      </c>
      <c r="C29" t="s">
        <v>164</v>
      </c>
    </row>
    <row r="30" spans="1:3" ht="135" x14ac:dyDescent="0.25">
      <c r="A30" t="s">
        <v>156</v>
      </c>
      <c r="B30" s="3" t="s">
        <v>157</v>
      </c>
      <c r="C30" t="s">
        <v>164</v>
      </c>
    </row>
    <row r="31" spans="1:3" ht="30" x14ac:dyDescent="0.25">
      <c r="A31" t="s">
        <v>124</v>
      </c>
      <c r="B31" s="3" t="s">
        <v>162</v>
      </c>
      <c r="C31" t="s">
        <v>164</v>
      </c>
    </row>
    <row r="32" spans="1:3" ht="75" x14ac:dyDescent="0.25">
      <c r="A32" t="s">
        <v>122</v>
      </c>
      <c r="B32" s="3" t="s">
        <v>169</v>
      </c>
      <c r="C32" t="s">
        <v>164</v>
      </c>
    </row>
    <row r="33" spans="1:3" ht="30" x14ac:dyDescent="0.25">
      <c r="A33" t="s">
        <v>122</v>
      </c>
      <c r="B33" s="3" t="s">
        <v>155</v>
      </c>
      <c r="C33" t="s">
        <v>164</v>
      </c>
    </row>
    <row r="34" spans="1:3" ht="30" x14ac:dyDescent="0.25">
      <c r="A34" t="s">
        <v>128</v>
      </c>
      <c r="B34" s="3" t="s">
        <v>154</v>
      </c>
      <c r="C34" t="s">
        <v>164</v>
      </c>
    </row>
  </sheetData>
  <autoFilter ref="A1:C1" xr:uid="{F18CACE0-766A-4AB2-A550-622509D3A1CD}">
    <sortState xmlns:xlrd2="http://schemas.microsoft.com/office/spreadsheetml/2017/richdata2" ref="A2:C34">
      <sortCondition ref="A1"/>
    </sortState>
  </autoFilter>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9D6DD-9A82-4607-870B-5A7E33E1FC65}">
  <dimension ref="A1:E43"/>
  <sheetViews>
    <sheetView topLeftCell="A14" workbookViewId="0">
      <selection activeCell="E30" sqref="E30"/>
    </sheetView>
  </sheetViews>
  <sheetFormatPr defaultRowHeight="15" x14ac:dyDescent="0.25"/>
  <cols>
    <col min="1" max="1" width="27.42578125" style="3" customWidth="1"/>
    <col min="2" max="2" width="14.140625" style="3" customWidth="1"/>
    <col min="3" max="3" width="9.140625" style="4"/>
    <col min="4" max="4" width="12" style="4" customWidth="1"/>
    <col min="5" max="5" width="36.7109375" customWidth="1"/>
  </cols>
  <sheetData>
    <row r="1" spans="1:5" ht="24" x14ac:dyDescent="0.4">
      <c r="A1" s="31" t="s">
        <v>83</v>
      </c>
      <c r="B1"/>
      <c r="C1"/>
      <c r="D1"/>
    </row>
    <row r="3" spans="1:5" ht="19.5" thickBot="1" x14ac:dyDescent="0.35">
      <c r="A3" s="25" t="s">
        <v>50</v>
      </c>
    </row>
    <row r="4" spans="1:5" x14ac:dyDescent="0.25">
      <c r="A4" s="26" t="s">
        <v>45</v>
      </c>
      <c r="B4" s="37"/>
      <c r="C4" s="37"/>
      <c r="D4" s="37"/>
      <c r="E4" s="38"/>
    </row>
    <row r="5" spans="1:5" x14ac:dyDescent="0.25">
      <c r="A5" s="27" t="s">
        <v>46</v>
      </c>
      <c r="B5" s="39"/>
      <c r="C5" s="39"/>
      <c r="D5" s="39"/>
      <c r="E5" s="40"/>
    </row>
    <row r="6" spans="1:5" x14ac:dyDescent="0.25">
      <c r="A6" s="27" t="s">
        <v>47</v>
      </c>
      <c r="B6" s="41"/>
      <c r="C6" s="39"/>
      <c r="D6" s="39"/>
      <c r="E6" s="40"/>
    </row>
    <row r="7" spans="1:5" x14ac:dyDescent="0.25">
      <c r="A7" s="27" t="s">
        <v>48</v>
      </c>
      <c r="B7" s="39"/>
      <c r="C7" s="39"/>
      <c r="D7" s="39"/>
      <c r="E7" s="40"/>
    </row>
    <row r="8" spans="1:5" ht="15.75" thickBot="1" x14ac:dyDescent="0.3">
      <c r="A8" s="28" t="s">
        <v>49</v>
      </c>
      <c r="B8" s="42"/>
      <c r="C8" s="42"/>
      <c r="D8" s="42"/>
      <c r="E8" s="43"/>
    </row>
    <row r="9" spans="1:5" ht="15.75" thickBot="1" x14ac:dyDescent="0.3">
      <c r="A9" s="2"/>
    </row>
    <row r="10" spans="1:5" x14ac:dyDescent="0.25">
      <c r="A10" s="7" t="s">
        <v>25</v>
      </c>
      <c r="B10" s="8"/>
      <c r="C10" s="9"/>
      <c r="D10" s="9"/>
      <c r="E10" s="10"/>
    </row>
    <row r="11" spans="1:5" x14ac:dyDescent="0.25">
      <c r="A11" s="18" t="s">
        <v>44</v>
      </c>
      <c r="E11" s="20"/>
    </row>
    <row r="12" spans="1:5" ht="45" x14ac:dyDescent="0.25">
      <c r="A12" s="11" t="s">
        <v>12</v>
      </c>
      <c r="B12" s="5" t="s">
        <v>15</v>
      </c>
      <c r="C12" s="6" t="s">
        <v>18</v>
      </c>
      <c r="D12" s="6" t="s">
        <v>19</v>
      </c>
      <c r="E12" s="12" t="s">
        <v>38</v>
      </c>
    </row>
    <row r="13" spans="1:5" x14ac:dyDescent="0.25">
      <c r="A13" s="13" t="s">
        <v>13</v>
      </c>
      <c r="B13" s="5">
        <v>0</v>
      </c>
      <c r="C13" s="6">
        <v>0</v>
      </c>
      <c r="D13" s="6">
        <f>B13*C13</f>
        <v>0</v>
      </c>
      <c r="E13" s="12"/>
    </row>
    <row r="14" spans="1:5" x14ac:dyDescent="0.25">
      <c r="A14" s="13" t="s">
        <v>14</v>
      </c>
      <c r="B14" s="5">
        <v>0</v>
      </c>
      <c r="C14" s="6">
        <v>0</v>
      </c>
      <c r="D14" s="6">
        <f>B14*C14</f>
        <v>0</v>
      </c>
      <c r="E14" s="12"/>
    </row>
    <row r="15" spans="1:5" x14ac:dyDescent="0.25">
      <c r="A15" s="13" t="s">
        <v>16</v>
      </c>
      <c r="B15" s="5">
        <v>0</v>
      </c>
      <c r="C15" s="6">
        <v>0</v>
      </c>
      <c r="D15" s="5">
        <f>B15*C15</f>
        <v>0</v>
      </c>
      <c r="E15" s="12"/>
    </row>
    <row r="16" spans="1:5" x14ac:dyDescent="0.25">
      <c r="A16" s="13" t="s">
        <v>17</v>
      </c>
      <c r="B16" s="5"/>
      <c r="C16" s="6">
        <v>0</v>
      </c>
      <c r="D16" s="6">
        <f>B16*C16</f>
        <v>0</v>
      </c>
      <c r="E16" s="12"/>
    </row>
    <row r="17" spans="1:5" x14ac:dyDescent="0.25">
      <c r="A17" s="13" t="s">
        <v>20</v>
      </c>
      <c r="B17" s="5"/>
      <c r="C17" s="6"/>
      <c r="D17" s="6">
        <v>0</v>
      </c>
      <c r="E17" s="12"/>
    </row>
    <row r="18" spans="1:5" x14ac:dyDescent="0.25">
      <c r="A18" s="13" t="s">
        <v>21</v>
      </c>
      <c r="B18" s="5"/>
      <c r="C18" s="6"/>
      <c r="D18" s="6">
        <v>0</v>
      </c>
      <c r="E18" s="12"/>
    </row>
    <row r="19" spans="1:5" x14ac:dyDescent="0.25">
      <c r="A19" s="13" t="s">
        <v>22</v>
      </c>
      <c r="B19" s="5"/>
      <c r="C19" s="6"/>
      <c r="D19" s="6"/>
      <c r="E19" s="12"/>
    </row>
    <row r="20" spans="1:5" x14ac:dyDescent="0.25">
      <c r="A20" s="13" t="s">
        <v>23</v>
      </c>
      <c r="B20" s="5"/>
      <c r="C20" s="6"/>
      <c r="D20" s="6">
        <v>0</v>
      </c>
      <c r="E20" s="12"/>
    </row>
    <row r="21" spans="1:5" ht="15.75" thickBot="1" x14ac:dyDescent="0.3">
      <c r="A21" s="14" t="s">
        <v>24</v>
      </c>
      <c r="B21" s="15"/>
      <c r="C21" s="16"/>
      <c r="D21" s="16">
        <f>SUM(D17:D20)</f>
        <v>0</v>
      </c>
      <c r="E21" s="17"/>
    </row>
    <row r="22" spans="1:5" ht="15.75" thickBot="1" x14ac:dyDescent="0.3"/>
    <row r="23" spans="1:5" x14ac:dyDescent="0.25">
      <c r="A23" s="7" t="s">
        <v>26</v>
      </c>
      <c r="B23" s="8"/>
      <c r="C23" s="9"/>
      <c r="D23" s="9"/>
      <c r="E23" s="10"/>
    </row>
    <row r="24" spans="1:5" x14ac:dyDescent="0.25">
      <c r="A24" s="18" t="s">
        <v>43</v>
      </c>
      <c r="B24"/>
      <c r="C24" s="19"/>
      <c r="D24" s="19"/>
      <c r="E24" s="20"/>
    </row>
    <row r="25" spans="1:5" x14ac:dyDescent="0.25">
      <c r="A25" s="13" t="s">
        <v>27</v>
      </c>
      <c r="B25" s="5"/>
      <c r="C25" s="6"/>
      <c r="D25" s="6"/>
      <c r="E25" s="12"/>
    </row>
    <row r="26" spans="1:5" x14ac:dyDescent="0.25">
      <c r="A26" s="13" t="s">
        <v>31</v>
      </c>
      <c r="B26" s="5"/>
      <c r="C26" s="6"/>
      <c r="D26" s="6">
        <v>0</v>
      </c>
      <c r="E26" s="12"/>
    </row>
    <row r="27" spans="1:5" x14ac:dyDescent="0.25">
      <c r="A27" s="13" t="s">
        <v>32</v>
      </c>
      <c r="B27" s="5"/>
      <c r="C27" s="6"/>
      <c r="D27" s="6"/>
      <c r="E27" s="12"/>
    </row>
    <row r="28" spans="1:5" x14ac:dyDescent="0.25">
      <c r="A28" s="13" t="s">
        <v>33</v>
      </c>
      <c r="B28" s="5"/>
      <c r="C28" s="6"/>
      <c r="D28" s="6"/>
      <c r="E28" s="12"/>
    </row>
    <row r="29" spans="1:5" x14ac:dyDescent="0.25">
      <c r="A29" s="13" t="s">
        <v>52</v>
      </c>
      <c r="B29" s="5"/>
      <c r="C29" s="6"/>
      <c r="D29" s="6"/>
      <c r="E29" s="12"/>
    </row>
    <row r="30" spans="1:5" ht="30" x14ac:dyDescent="0.25">
      <c r="A30" s="13" t="s">
        <v>41</v>
      </c>
      <c r="B30" s="5"/>
      <c r="C30" s="6"/>
      <c r="D30" s="6"/>
      <c r="E30" s="12"/>
    </row>
    <row r="31" spans="1:5" x14ac:dyDescent="0.25">
      <c r="A31" s="13" t="s">
        <v>36</v>
      </c>
      <c r="B31" s="5"/>
      <c r="C31" s="6"/>
      <c r="D31" s="6"/>
      <c r="E31" s="12"/>
    </row>
    <row r="32" spans="1:5" x14ac:dyDescent="0.25">
      <c r="A32" s="13" t="s">
        <v>37</v>
      </c>
      <c r="B32" s="5"/>
      <c r="C32" s="6"/>
      <c r="D32" s="6">
        <v>0</v>
      </c>
      <c r="E32" s="12"/>
    </row>
    <row r="33" spans="1:5" x14ac:dyDescent="0.25">
      <c r="A33" s="13" t="s">
        <v>28</v>
      </c>
      <c r="B33" s="5">
        <f>SUM(B13:B16)</f>
        <v>0</v>
      </c>
      <c r="C33" s="6"/>
      <c r="D33" s="6">
        <f>B33*C33</f>
        <v>0</v>
      </c>
      <c r="E33" s="12"/>
    </row>
    <row r="34" spans="1:5" x14ac:dyDescent="0.25">
      <c r="A34" s="13" t="s">
        <v>29</v>
      </c>
      <c r="B34" s="5">
        <f>SUM(B13:B16)</f>
        <v>0</v>
      </c>
      <c r="C34" s="6"/>
      <c r="D34" s="6">
        <f>B34*C34</f>
        <v>0</v>
      </c>
      <c r="E34" s="12"/>
    </row>
    <row r="35" spans="1:5" ht="30" x14ac:dyDescent="0.25">
      <c r="A35" s="13" t="s">
        <v>39</v>
      </c>
      <c r="B35" s="5"/>
      <c r="C35" s="6"/>
      <c r="D35" s="6">
        <v>0</v>
      </c>
      <c r="E35" s="12"/>
    </row>
    <row r="36" spans="1:5" x14ac:dyDescent="0.25">
      <c r="A36" s="13" t="s">
        <v>40</v>
      </c>
      <c r="B36" s="5"/>
      <c r="C36" s="6"/>
      <c r="D36" s="6">
        <v>0</v>
      </c>
      <c r="E36" s="12"/>
    </row>
    <row r="37" spans="1:5" x14ac:dyDescent="0.25">
      <c r="A37" s="13" t="s">
        <v>30</v>
      </c>
      <c r="B37" s="5"/>
      <c r="C37" s="6"/>
      <c r="D37" s="6">
        <v>0</v>
      </c>
      <c r="E37" s="34"/>
    </row>
    <row r="38" spans="1:5" x14ac:dyDescent="0.25">
      <c r="A38" s="13" t="s">
        <v>34</v>
      </c>
      <c r="B38" s="5"/>
      <c r="C38" s="6"/>
      <c r="D38" s="6"/>
      <c r="E38" s="12"/>
    </row>
    <row r="39" spans="1:5" ht="45" x14ac:dyDescent="0.25">
      <c r="A39" s="13" t="s">
        <v>35</v>
      </c>
      <c r="B39" s="5"/>
      <c r="C39" s="6"/>
      <c r="D39" s="6"/>
      <c r="E39" s="12"/>
    </row>
    <row r="40" spans="1:5" x14ac:dyDescent="0.25">
      <c r="A40" s="13" t="s">
        <v>23</v>
      </c>
      <c r="B40" s="5"/>
      <c r="C40" s="6"/>
      <c r="D40" s="6">
        <v>0</v>
      </c>
      <c r="E40" s="12"/>
    </row>
    <row r="41" spans="1:5" ht="15.75" thickBot="1" x14ac:dyDescent="0.3">
      <c r="A41" s="14" t="s">
        <v>42</v>
      </c>
      <c r="B41" s="15"/>
      <c r="C41" s="16"/>
      <c r="D41" s="16">
        <f>SUM(D25:D40)</f>
        <v>0</v>
      </c>
      <c r="E41" s="17"/>
    </row>
    <row r="42" spans="1:5" ht="15.75" thickBot="1" x14ac:dyDescent="0.3"/>
    <row r="43" spans="1:5" ht="15.75" thickBot="1" x14ac:dyDescent="0.3">
      <c r="A43" s="21" t="s">
        <v>59</v>
      </c>
      <c r="B43" s="22"/>
      <c r="C43" s="23"/>
      <c r="D43" s="23">
        <f>D21-D41</f>
        <v>0</v>
      </c>
      <c r="E43" s="24"/>
    </row>
  </sheetData>
  <mergeCells count="5">
    <mergeCell ref="B4:E4"/>
    <mergeCell ref="B5:E5"/>
    <mergeCell ref="B6:E6"/>
    <mergeCell ref="B7:E7"/>
    <mergeCell ref="B8:E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79688-9E72-452C-A525-EC54E56D06B9}">
  <dimension ref="A1:E43"/>
  <sheetViews>
    <sheetView topLeftCell="A13" workbookViewId="0">
      <selection activeCell="H39" sqref="H39"/>
    </sheetView>
  </sheetViews>
  <sheetFormatPr defaultRowHeight="15" x14ac:dyDescent="0.25"/>
  <cols>
    <col min="1" max="1" width="27.42578125" style="3" customWidth="1"/>
    <col min="2" max="2" width="14.140625" style="3" customWidth="1"/>
    <col min="3" max="3" width="9.140625" style="4"/>
    <col min="4" max="4" width="12" style="4" customWidth="1"/>
    <col min="5" max="5" width="36.7109375" customWidth="1"/>
  </cols>
  <sheetData>
    <row r="1" spans="1:5" ht="24" x14ac:dyDescent="0.4">
      <c r="A1" s="31" t="s">
        <v>83</v>
      </c>
      <c r="B1"/>
      <c r="C1"/>
      <c r="D1"/>
    </row>
    <row r="3" spans="1:5" ht="19.5" thickBot="1" x14ac:dyDescent="0.35">
      <c r="A3" s="25" t="s">
        <v>50</v>
      </c>
    </row>
    <row r="4" spans="1:5" x14ac:dyDescent="0.25">
      <c r="A4" s="26" t="s">
        <v>45</v>
      </c>
      <c r="B4" s="37" t="s">
        <v>90</v>
      </c>
      <c r="C4" s="37"/>
      <c r="D4" s="37"/>
      <c r="E4" s="38"/>
    </row>
    <row r="5" spans="1:5" x14ac:dyDescent="0.25">
      <c r="A5" s="27" t="s">
        <v>46</v>
      </c>
      <c r="B5" s="39" t="s">
        <v>86</v>
      </c>
      <c r="C5" s="39"/>
      <c r="D5" s="39"/>
      <c r="E5" s="40"/>
    </row>
    <row r="6" spans="1:5" x14ac:dyDescent="0.25">
      <c r="A6" s="27" t="s">
        <v>47</v>
      </c>
      <c r="B6" s="41" t="s">
        <v>106</v>
      </c>
      <c r="C6" s="39"/>
      <c r="D6" s="39"/>
      <c r="E6" s="40"/>
    </row>
    <row r="7" spans="1:5" x14ac:dyDescent="0.25">
      <c r="A7" s="27" t="s">
        <v>48</v>
      </c>
      <c r="B7" s="39" t="s">
        <v>105</v>
      </c>
      <c r="C7" s="39"/>
      <c r="D7" s="39"/>
      <c r="E7" s="40"/>
    </row>
    <row r="8" spans="1:5" ht="15.75" thickBot="1" x14ac:dyDescent="0.3">
      <c r="A8" s="28" t="s">
        <v>49</v>
      </c>
      <c r="B8" s="42" t="s">
        <v>93</v>
      </c>
      <c r="C8" s="42"/>
      <c r="D8" s="42"/>
      <c r="E8" s="43"/>
    </row>
    <row r="9" spans="1:5" ht="15.75" thickBot="1" x14ac:dyDescent="0.3">
      <c r="A9" s="2"/>
    </row>
    <row r="10" spans="1:5" x14ac:dyDescent="0.25">
      <c r="A10" s="7" t="s">
        <v>25</v>
      </c>
      <c r="B10" s="8"/>
      <c r="C10" s="9"/>
      <c r="D10" s="9"/>
      <c r="E10" s="10"/>
    </row>
    <row r="11" spans="1:5" x14ac:dyDescent="0.25">
      <c r="A11" s="18" t="s">
        <v>44</v>
      </c>
      <c r="E11" s="20"/>
    </row>
    <row r="12" spans="1:5" ht="45" x14ac:dyDescent="0.25">
      <c r="A12" s="11" t="s">
        <v>12</v>
      </c>
      <c r="B12" s="5" t="s">
        <v>15</v>
      </c>
      <c r="C12" s="6" t="s">
        <v>18</v>
      </c>
      <c r="D12" s="6" t="s">
        <v>19</v>
      </c>
      <c r="E12" s="12" t="s">
        <v>38</v>
      </c>
    </row>
    <row r="13" spans="1:5" x14ac:dyDescent="0.25">
      <c r="A13" s="13" t="s">
        <v>13</v>
      </c>
      <c r="B13" s="5">
        <v>250</v>
      </c>
      <c r="C13" s="6">
        <v>30</v>
      </c>
      <c r="D13" s="6">
        <f>B13*C13</f>
        <v>7500</v>
      </c>
      <c r="E13" s="12"/>
    </row>
    <row r="14" spans="1:5" x14ac:dyDescent="0.25">
      <c r="A14" s="13" t="s">
        <v>14</v>
      </c>
      <c r="B14" s="5">
        <v>350</v>
      </c>
      <c r="C14" s="6">
        <v>40</v>
      </c>
      <c r="D14" s="6">
        <f>B14*C14</f>
        <v>14000</v>
      </c>
      <c r="E14" s="12"/>
    </row>
    <row r="15" spans="1:5" x14ac:dyDescent="0.25">
      <c r="A15" s="13" t="s">
        <v>16</v>
      </c>
      <c r="B15" s="5">
        <v>0</v>
      </c>
      <c r="C15" s="6">
        <v>0</v>
      </c>
      <c r="D15" s="5">
        <f>B15*C15</f>
        <v>0</v>
      </c>
      <c r="E15" s="12"/>
    </row>
    <row r="16" spans="1:5" x14ac:dyDescent="0.25">
      <c r="A16" s="13" t="s">
        <v>17</v>
      </c>
      <c r="B16" s="5"/>
      <c r="C16" s="6">
        <v>0</v>
      </c>
      <c r="D16" s="6">
        <f>B16*C16</f>
        <v>0</v>
      </c>
      <c r="E16" s="12"/>
    </row>
    <row r="17" spans="1:5" x14ac:dyDescent="0.25">
      <c r="A17" s="13" t="s">
        <v>20</v>
      </c>
      <c r="B17" s="5"/>
      <c r="C17" s="6"/>
      <c r="D17" s="6">
        <f>SUM(D13:D16)</f>
        <v>21500</v>
      </c>
      <c r="E17" s="12"/>
    </row>
    <row r="18" spans="1:5" x14ac:dyDescent="0.25">
      <c r="A18" s="13" t="s">
        <v>21</v>
      </c>
      <c r="B18" s="5"/>
      <c r="C18" s="6"/>
      <c r="D18" s="6">
        <v>500</v>
      </c>
      <c r="E18" s="12" t="s">
        <v>108</v>
      </c>
    </row>
    <row r="19" spans="1:5" x14ac:dyDescent="0.25">
      <c r="A19" s="13" t="s">
        <v>22</v>
      </c>
      <c r="B19" s="5"/>
      <c r="C19" s="6"/>
      <c r="D19" s="6"/>
      <c r="E19" s="12"/>
    </row>
    <row r="20" spans="1:5" x14ac:dyDescent="0.25">
      <c r="A20" s="13" t="s">
        <v>23</v>
      </c>
      <c r="B20" s="5"/>
      <c r="C20" s="6"/>
      <c r="D20" s="6">
        <v>8000</v>
      </c>
      <c r="E20" s="12" t="s">
        <v>107</v>
      </c>
    </row>
    <row r="21" spans="1:5" ht="15.75" thickBot="1" x14ac:dyDescent="0.3">
      <c r="A21" s="14" t="s">
        <v>24</v>
      </c>
      <c r="B21" s="15"/>
      <c r="C21" s="16"/>
      <c r="D21" s="16">
        <f>SUM(D17:D20)</f>
        <v>30000</v>
      </c>
      <c r="E21" s="17"/>
    </row>
    <row r="22" spans="1:5" ht="15.75" thickBot="1" x14ac:dyDescent="0.3"/>
    <row r="23" spans="1:5" x14ac:dyDescent="0.25">
      <c r="A23" s="7" t="s">
        <v>26</v>
      </c>
      <c r="B23" s="8"/>
      <c r="C23" s="9"/>
      <c r="D23" s="9"/>
      <c r="E23" s="10"/>
    </row>
    <row r="24" spans="1:5" x14ac:dyDescent="0.25">
      <c r="A24" s="18" t="s">
        <v>43</v>
      </c>
      <c r="B24"/>
      <c r="C24" s="19"/>
      <c r="D24" s="19"/>
      <c r="E24" s="20"/>
    </row>
    <row r="25" spans="1:5" x14ac:dyDescent="0.25">
      <c r="A25" s="13" t="s">
        <v>27</v>
      </c>
      <c r="B25" s="5"/>
      <c r="C25" s="6"/>
      <c r="D25" s="6"/>
      <c r="E25" s="12"/>
    </row>
    <row r="26" spans="1:5" x14ac:dyDescent="0.25">
      <c r="A26" s="13" t="s">
        <v>31</v>
      </c>
      <c r="B26" s="5"/>
      <c r="C26" s="6"/>
      <c r="D26" s="6">
        <v>2800</v>
      </c>
      <c r="E26" s="12" t="s">
        <v>113</v>
      </c>
    </row>
    <row r="27" spans="1:5" x14ac:dyDescent="0.25">
      <c r="A27" s="13" t="s">
        <v>32</v>
      </c>
      <c r="B27" s="5"/>
      <c r="C27" s="6"/>
      <c r="D27" s="6"/>
      <c r="E27" s="12"/>
    </row>
    <row r="28" spans="1:5" x14ac:dyDescent="0.25">
      <c r="A28" s="13" t="s">
        <v>33</v>
      </c>
      <c r="B28" s="5"/>
      <c r="C28" s="6"/>
      <c r="D28" s="6"/>
      <c r="E28" s="12"/>
    </row>
    <row r="29" spans="1:5" x14ac:dyDescent="0.25">
      <c r="A29" s="13" t="s">
        <v>52</v>
      </c>
      <c r="B29" s="5"/>
      <c r="C29" s="6"/>
      <c r="D29" s="6"/>
      <c r="E29" s="12"/>
    </row>
    <row r="30" spans="1:5" ht="30" x14ac:dyDescent="0.25">
      <c r="A30" s="13" t="s">
        <v>41</v>
      </c>
      <c r="B30" s="5"/>
      <c r="C30" s="6"/>
      <c r="D30" s="6"/>
      <c r="E30" s="12"/>
    </row>
    <row r="31" spans="1:5" x14ac:dyDescent="0.25">
      <c r="A31" s="13" t="s">
        <v>36</v>
      </c>
      <c r="B31" s="5"/>
      <c r="C31" s="6"/>
      <c r="D31" s="6"/>
      <c r="E31" s="12"/>
    </row>
    <row r="32" spans="1:5" x14ac:dyDescent="0.25">
      <c r="A32" s="13" t="s">
        <v>37</v>
      </c>
      <c r="B32" s="5"/>
      <c r="C32" s="6"/>
      <c r="D32" s="6">
        <v>400</v>
      </c>
      <c r="E32" s="12"/>
    </row>
    <row r="33" spans="1:5" x14ac:dyDescent="0.25">
      <c r="A33" s="13" t="s">
        <v>28</v>
      </c>
      <c r="B33" s="5">
        <f>SUM(B13:B16)</f>
        <v>600</v>
      </c>
      <c r="C33" s="6"/>
      <c r="D33" s="6">
        <f>B33*C33</f>
        <v>0</v>
      </c>
      <c r="E33" s="12" t="s">
        <v>112</v>
      </c>
    </row>
    <row r="34" spans="1:5" x14ac:dyDescent="0.25">
      <c r="A34" s="13" t="s">
        <v>29</v>
      </c>
      <c r="B34" s="5">
        <f>SUM(B13:B16)</f>
        <v>600</v>
      </c>
      <c r="C34" s="6"/>
      <c r="D34" s="6">
        <f>B34*C34</f>
        <v>0</v>
      </c>
      <c r="E34" s="12" t="s">
        <v>112</v>
      </c>
    </row>
    <row r="35" spans="1:5" ht="30" x14ac:dyDescent="0.25">
      <c r="A35" s="13" t="s">
        <v>39</v>
      </c>
      <c r="B35" s="5"/>
      <c r="C35" s="6"/>
      <c r="D35" s="6">
        <v>640</v>
      </c>
      <c r="E35" s="12" t="s">
        <v>110</v>
      </c>
    </row>
    <row r="36" spans="1:5" x14ac:dyDescent="0.25">
      <c r="A36" s="13" t="s">
        <v>40</v>
      </c>
      <c r="B36" s="5"/>
      <c r="C36" s="6"/>
      <c r="D36" s="6">
        <v>900</v>
      </c>
      <c r="E36" s="12" t="s">
        <v>111</v>
      </c>
    </row>
    <row r="37" spans="1:5" ht="30" x14ac:dyDescent="0.25">
      <c r="A37" s="13" t="s">
        <v>30</v>
      </c>
      <c r="B37" s="5"/>
      <c r="C37" s="6"/>
      <c r="D37" s="6">
        <v>300</v>
      </c>
      <c r="E37" s="34" t="s">
        <v>109</v>
      </c>
    </row>
    <row r="38" spans="1:5" x14ac:dyDescent="0.25">
      <c r="A38" s="13" t="s">
        <v>34</v>
      </c>
      <c r="B38" s="5"/>
      <c r="C38" s="6"/>
      <c r="D38" s="6"/>
      <c r="E38" s="12"/>
    </row>
    <row r="39" spans="1:5" ht="45" x14ac:dyDescent="0.25">
      <c r="A39" s="13" t="s">
        <v>35</v>
      </c>
      <c r="B39" s="5"/>
      <c r="C39" s="6"/>
      <c r="D39" s="6"/>
      <c r="E39" s="12"/>
    </row>
    <row r="40" spans="1:5" x14ac:dyDescent="0.25">
      <c r="A40" s="13" t="s">
        <v>23</v>
      </c>
      <c r="B40" s="5"/>
      <c r="C40" s="6"/>
      <c r="D40" s="6">
        <v>300</v>
      </c>
      <c r="E40" s="12" t="s">
        <v>114</v>
      </c>
    </row>
    <row r="41" spans="1:5" ht="15.75" thickBot="1" x14ac:dyDescent="0.3">
      <c r="A41" s="14" t="s">
        <v>42</v>
      </c>
      <c r="B41" s="15"/>
      <c r="C41" s="16"/>
      <c r="D41" s="16">
        <f>SUM(D25:D40)</f>
        <v>5340</v>
      </c>
      <c r="E41" s="17"/>
    </row>
    <row r="42" spans="1:5" ht="15.75" thickBot="1" x14ac:dyDescent="0.3"/>
    <row r="43" spans="1:5" ht="15.75" thickBot="1" x14ac:dyDescent="0.3">
      <c r="A43" s="21" t="s">
        <v>59</v>
      </c>
      <c r="B43" s="22"/>
      <c r="C43" s="23"/>
      <c r="D43" s="23">
        <f>D21-D41</f>
        <v>24660</v>
      </c>
      <c r="E43" s="24"/>
    </row>
  </sheetData>
  <mergeCells count="5">
    <mergeCell ref="B4:E4"/>
    <mergeCell ref="B5:E5"/>
    <mergeCell ref="B6:E6"/>
    <mergeCell ref="B7:E7"/>
    <mergeCell ref="B8:E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B46A1-B180-4220-960F-846955870BFF}">
  <dimension ref="A1:E28"/>
  <sheetViews>
    <sheetView topLeftCell="A16" workbookViewId="0">
      <selection activeCell="E21" sqref="E21"/>
    </sheetView>
  </sheetViews>
  <sheetFormatPr defaultRowHeight="15" x14ac:dyDescent="0.25"/>
  <cols>
    <col min="1" max="1" width="42.5703125" bestFit="1" customWidth="1"/>
    <col min="2" max="2" width="18.5703125" customWidth="1"/>
    <col min="3" max="3" width="15.85546875" customWidth="1"/>
    <col min="4" max="4" width="15.42578125" customWidth="1"/>
    <col min="5" max="5" width="13.85546875" customWidth="1"/>
  </cols>
  <sheetData>
    <row r="1" spans="1:5" ht="174" customHeight="1" x14ac:dyDescent="0.25">
      <c r="A1" s="44" t="s">
        <v>84</v>
      </c>
      <c r="B1" s="44"/>
      <c r="C1" s="44"/>
      <c r="D1" s="44"/>
      <c r="E1" s="44"/>
    </row>
    <row r="3" spans="1:5" x14ac:dyDescent="0.25">
      <c r="A3" s="29" t="s">
        <v>51</v>
      </c>
      <c r="B3" s="29"/>
      <c r="C3" s="29"/>
    </row>
    <row r="4" spans="1:5" x14ac:dyDescent="0.25">
      <c r="A4" t="s">
        <v>85</v>
      </c>
      <c r="B4" s="3" t="s">
        <v>90</v>
      </c>
      <c r="C4" s="3"/>
    </row>
    <row r="6" spans="1:5" ht="30" x14ac:dyDescent="0.25">
      <c r="B6" s="30" t="s">
        <v>77</v>
      </c>
      <c r="C6" s="30" t="s">
        <v>76</v>
      </c>
      <c r="D6" s="30" t="s">
        <v>78</v>
      </c>
      <c r="E6" s="30" t="s">
        <v>55</v>
      </c>
    </row>
    <row r="7" spans="1:5" ht="27.75" x14ac:dyDescent="0.25">
      <c r="A7" s="3" t="s">
        <v>75</v>
      </c>
      <c r="B7" s="3"/>
      <c r="C7" s="3"/>
      <c r="E7" s="32"/>
    </row>
    <row r="8" spans="1:5" ht="27.75" x14ac:dyDescent="0.25">
      <c r="A8" s="3" t="s">
        <v>62</v>
      </c>
      <c r="B8" s="3"/>
      <c r="C8" s="3"/>
      <c r="E8" s="32">
        <f>AVERAGE(3700,7407)</f>
        <v>5553.5</v>
      </c>
    </row>
    <row r="9" spans="1:5" ht="39.75" x14ac:dyDescent="0.25">
      <c r="A9" s="3" t="s">
        <v>63</v>
      </c>
      <c r="B9" s="3"/>
      <c r="C9" s="3"/>
      <c r="E9" s="32">
        <v>300</v>
      </c>
    </row>
    <row r="10" spans="1:5" ht="27.75" x14ac:dyDescent="0.25">
      <c r="A10" s="3" t="s">
        <v>64</v>
      </c>
      <c r="B10" s="3"/>
      <c r="C10" s="3"/>
      <c r="E10" s="32"/>
    </row>
    <row r="11" spans="1:5" ht="39.75" x14ac:dyDescent="0.25">
      <c r="A11" s="3" t="s">
        <v>65</v>
      </c>
      <c r="B11" s="3"/>
      <c r="C11" s="3"/>
      <c r="E11" s="32">
        <f>AVERAGE(1422,2288)</f>
        <v>1855</v>
      </c>
    </row>
    <row r="12" spans="1:5" ht="27.75" x14ac:dyDescent="0.25">
      <c r="A12" s="3" t="s">
        <v>66</v>
      </c>
      <c r="B12" s="3"/>
      <c r="C12" s="3"/>
      <c r="E12" s="32"/>
    </row>
    <row r="13" spans="1:5" x14ac:dyDescent="0.25">
      <c r="A13" s="3" t="s">
        <v>60</v>
      </c>
      <c r="B13" s="3"/>
      <c r="C13" s="3"/>
      <c r="E13" s="32"/>
    </row>
    <row r="14" spans="1:5" ht="27.75" x14ac:dyDescent="0.25">
      <c r="A14" s="3" t="s">
        <v>67</v>
      </c>
      <c r="B14" s="3"/>
      <c r="C14" s="3"/>
      <c r="E14" s="32"/>
    </row>
    <row r="15" spans="1:5" ht="27.75" x14ac:dyDescent="0.25">
      <c r="A15" s="3" t="s">
        <v>68</v>
      </c>
      <c r="B15" s="3"/>
      <c r="C15" s="3"/>
      <c r="E15" s="32"/>
    </row>
    <row r="16" spans="1:5" ht="27.75" x14ac:dyDescent="0.25">
      <c r="A16" s="3" t="s">
        <v>69</v>
      </c>
      <c r="B16" s="3"/>
      <c r="C16" s="3"/>
      <c r="E16" s="32">
        <v>963.28</v>
      </c>
    </row>
    <row r="17" spans="1:5" ht="39.75" x14ac:dyDescent="0.25">
      <c r="A17" s="3" t="s">
        <v>70</v>
      </c>
      <c r="B17" s="3"/>
      <c r="C17" s="3"/>
      <c r="E17" s="32"/>
    </row>
    <row r="18" spans="1:5" ht="27.75" x14ac:dyDescent="0.25">
      <c r="A18" s="3" t="s">
        <v>97</v>
      </c>
      <c r="B18" s="3"/>
      <c r="C18" s="3"/>
      <c r="E18" s="32">
        <f>AVERAGE(7338,4046)</f>
        <v>5692</v>
      </c>
    </row>
    <row r="19" spans="1:5" x14ac:dyDescent="0.25">
      <c r="A19" s="3" t="s">
        <v>53</v>
      </c>
      <c r="B19" s="3"/>
      <c r="C19" s="3"/>
      <c r="E19" s="32">
        <v>1000</v>
      </c>
    </row>
    <row r="20" spans="1:5" ht="27.75" x14ac:dyDescent="0.25">
      <c r="A20" s="3" t="s">
        <v>79</v>
      </c>
      <c r="B20" s="3"/>
      <c r="C20" s="3"/>
      <c r="E20" s="32">
        <v>1000</v>
      </c>
    </row>
    <row r="21" spans="1:5" ht="27.75" x14ac:dyDescent="0.25">
      <c r="A21" s="3" t="s">
        <v>71</v>
      </c>
      <c r="B21" s="3"/>
      <c r="C21" s="3"/>
      <c r="E21" s="32">
        <f>AVERAGE(1632,2460)</f>
        <v>2046</v>
      </c>
    </row>
    <row r="22" spans="1:5" ht="27.75" x14ac:dyDescent="0.25">
      <c r="A22" s="3" t="s">
        <v>74</v>
      </c>
      <c r="B22" s="3"/>
      <c r="C22" s="3"/>
      <c r="E22" s="32"/>
    </row>
    <row r="23" spans="1:5" x14ac:dyDescent="0.25">
      <c r="A23" s="3" t="s">
        <v>61</v>
      </c>
      <c r="B23" s="3"/>
      <c r="C23" s="3"/>
      <c r="E23" s="32"/>
    </row>
    <row r="24" spans="1:5" ht="27.75" x14ac:dyDescent="0.25">
      <c r="A24" s="3" t="s">
        <v>72</v>
      </c>
      <c r="B24" s="3"/>
      <c r="C24" s="3"/>
      <c r="E24" s="32"/>
    </row>
    <row r="25" spans="1:5" x14ac:dyDescent="0.25">
      <c r="A25" s="3" t="s">
        <v>56</v>
      </c>
      <c r="B25" s="3"/>
      <c r="C25" s="3"/>
      <c r="E25" s="32">
        <v>700</v>
      </c>
    </row>
    <row r="26" spans="1:5" x14ac:dyDescent="0.25">
      <c r="A26" s="3" t="s">
        <v>54</v>
      </c>
      <c r="B26" s="3"/>
      <c r="C26" s="3"/>
      <c r="E26" s="32">
        <v>1700</v>
      </c>
    </row>
    <row r="27" spans="1:5" x14ac:dyDescent="0.25">
      <c r="E27" s="32"/>
    </row>
    <row r="28" spans="1:5" x14ac:dyDescent="0.25">
      <c r="A28" s="2" t="s">
        <v>73</v>
      </c>
      <c r="B28" s="2"/>
      <c r="C28" s="2"/>
      <c r="E28" s="32">
        <f>SUM(E7:E26)</f>
        <v>20809.78</v>
      </c>
    </row>
  </sheetData>
  <sortState xmlns:xlrd2="http://schemas.microsoft.com/office/spreadsheetml/2017/richdata2" ref="A7:A26">
    <sortCondition ref="A7:A26"/>
  </sortState>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111334E92C9C41BAB3771A5AADB76C" ma:contentTypeVersion="15" ma:contentTypeDescription="Create a new document." ma:contentTypeScope="" ma:versionID="e72c45da532ff80f8d710a5ff65d325b">
  <xsd:schema xmlns:xsd="http://www.w3.org/2001/XMLSchema" xmlns:xs="http://www.w3.org/2001/XMLSchema" xmlns:p="http://schemas.microsoft.com/office/2006/metadata/properties" xmlns:ns2="804bf531-a0c2-4df1-ad43-f0cafd17ff3b" xmlns:ns3="11484fc6-ea1f-4825-a4dc-3ad4c1a85bf1" targetNamespace="http://schemas.microsoft.com/office/2006/metadata/properties" ma:root="true" ma:fieldsID="0e647fbd6eaa005229a1ecf93177277b" ns2:_="" ns3:_="">
    <xsd:import namespace="804bf531-a0c2-4df1-ad43-f0cafd17ff3b"/>
    <xsd:import namespace="11484fc6-ea1f-4825-a4dc-3ad4c1a85bf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4bf531-a0c2-4df1-ad43-f0cafd17ff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c183da5-51bf-42cb-80d7-c73da0c1be8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484fc6-ea1f-4825-a4dc-3ad4c1a85bf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1e98793-01e5-46be-bb54-617ea9697b7e}" ma:internalName="TaxCatchAll" ma:showField="CatchAllData" ma:web="11484fc6-ea1f-4825-a4dc-3ad4c1a85bf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1484fc6-ea1f-4825-a4dc-3ad4c1a85bf1" xsi:nil="true"/>
    <lcf76f155ced4ddcb4097134ff3c332f xmlns="804bf531-a0c2-4df1-ad43-f0cafd17ff3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D9A863-4E17-43D5-BE7C-77B7CC489F7A}">
  <ds:schemaRefs>
    <ds:schemaRef ds:uri="http://schemas.microsoft.com/sharepoint/v3/contenttype/forms"/>
  </ds:schemaRefs>
</ds:datastoreItem>
</file>

<file path=customXml/itemProps2.xml><?xml version="1.0" encoding="utf-8"?>
<ds:datastoreItem xmlns:ds="http://schemas.openxmlformats.org/officeDocument/2006/customXml" ds:itemID="{A6204246-7673-4275-9DEB-DE7E10798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4bf531-a0c2-4df1-ad43-f0cafd17ff3b"/>
    <ds:schemaRef ds:uri="11484fc6-ea1f-4825-a4dc-3ad4c1a85b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DC8D25-B099-47E7-B081-0CFECDFB68A2}">
  <ds:schemaRefs>
    <ds:schemaRef ds:uri="http://schemas.microsoft.com/office/2006/metadata/properties"/>
    <ds:schemaRef ds:uri="http://schemas.microsoft.com/office/infopath/2007/PartnerControls"/>
    <ds:schemaRef ds:uri="11484fc6-ea1f-4825-a4dc-3ad4c1a85bf1"/>
    <ds:schemaRef ds:uri="1c7d1905-1ccf-41d4-98e2-da844f90c59d"/>
    <ds:schemaRef ds:uri="804bf531-a0c2-4df1-ad43-f0cafd17ff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Special Project Planning</vt:lpstr>
      <vt:lpstr>List of Conservation Work</vt:lpstr>
      <vt:lpstr>Event Budget Template</vt:lpstr>
      <vt:lpstr>Z Ward Wine Fair Budget</vt:lpstr>
      <vt:lpstr>Operating Expense Budget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Evans | National Trust SA</dc:creator>
  <cp:lastModifiedBy>Laura Evans | National Trust SA</cp:lastModifiedBy>
  <dcterms:created xsi:type="dcterms:W3CDTF">2026-01-29T06:27:31Z</dcterms:created>
  <dcterms:modified xsi:type="dcterms:W3CDTF">2026-04-14T08:22:55Z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0x01010065111334E92C9C41BAB3771A5AADB76C</vt:lpwstr>
  </property>
  <property fmtid="{D5CDD505-2E9C-101B-9397-08002B2CF9AE}" pid="3" name="MediaServiceImageTags">
    <vt:lpwstr/>
  </property>
</Properties>
</file>